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el\Desktop\муниципальные выборы 2024\смета\"/>
    </mc:Choice>
  </mc:AlternateContent>
  <xr:revisionPtr revIDLastSave="0" documentId="13_ncr:1_{CFC3D285-8484-4D6E-B742-7C663D13D5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общ" sheetId="5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2" i="5" l="1"/>
  <c r="F62" i="5"/>
  <c r="E62" i="5"/>
  <c r="F61" i="5"/>
  <c r="E61" i="5"/>
  <c r="D61" i="5"/>
  <c r="C61" i="5"/>
  <c r="B61" i="5"/>
  <c r="D60" i="5"/>
  <c r="B60" i="5"/>
  <c r="D59" i="5"/>
  <c r="B59" i="5"/>
  <c r="D58" i="5"/>
  <c r="B58" i="5"/>
  <c r="D57" i="5"/>
  <c r="B57" i="5"/>
  <c r="D56" i="5"/>
  <c r="B56" i="5"/>
  <c r="F55" i="5"/>
  <c r="E55" i="5"/>
  <c r="D55" i="5"/>
  <c r="C55" i="5"/>
  <c r="B55" i="5"/>
  <c r="D54" i="5"/>
  <c r="B54" i="5"/>
  <c r="F53" i="5"/>
  <c r="E53" i="5"/>
  <c r="D53" i="5"/>
  <c r="C53" i="5"/>
  <c r="B53" i="5"/>
  <c r="D52" i="5"/>
  <c r="D51" i="5"/>
  <c r="D50" i="5"/>
  <c r="D49" i="5"/>
  <c r="B49" i="5"/>
  <c r="D48" i="5"/>
  <c r="B48" i="5"/>
  <c r="F47" i="5"/>
  <c r="E47" i="5"/>
  <c r="D47" i="5"/>
  <c r="C47" i="5"/>
  <c r="B47" i="5"/>
  <c r="D46" i="5"/>
  <c r="B46" i="5"/>
  <c r="D45" i="5"/>
  <c r="B45" i="5"/>
  <c r="D44" i="5"/>
  <c r="B44" i="5"/>
  <c r="D43" i="5"/>
  <c r="B43" i="5"/>
  <c r="F42" i="5"/>
  <c r="E42" i="5"/>
  <c r="D42" i="5"/>
  <c r="B42" i="5"/>
  <c r="D40" i="5"/>
  <c r="F39" i="5"/>
  <c r="E39" i="5"/>
  <c r="D39" i="5"/>
  <c r="B39" i="5"/>
  <c r="D37" i="5"/>
  <c r="F36" i="5"/>
  <c r="E36" i="5"/>
  <c r="D36" i="5"/>
  <c r="B36" i="5"/>
  <c r="D33" i="5"/>
  <c r="F32" i="5"/>
  <c r="E32" i="5"/>
  <c r="D32" i="5"/>
  <c r="C32" i="5"/>
  <c r="B32" i="5"/>
  <c r="F31" i="5"/>
  <c r="E31" i="5"/>
  <c r="D31" i="5"/>
  <c r="C31" i="5"/>
  <c r="B31" i="5"/>
  <c r="F30" i="5"/>
  <c r="E30" i="5"/>
  <c r="D30" i="5"/>
  <c r="C30" i="5"/>
  <c r="B30" i="5"/>
  <c r="F29" i="5"/>
  <c r="E29" i="5"/>
  <c r="D29" i="5"/>
  <c r="C29" i="5"/>
  <c r="B29" i="5"/>
  <c r="F28" i="5"/>
  <c r="E28" i="5"/>
  <c r="D28" i="5"/>
  <c r="C28" i="5"/>
  <c r="B28" i="5"/>
  <c r="F27" i="5"/>
  <c r="E27" i="5"/>
  <c r="D27" i="5"/>
  <c r="C27" i="5"/>
  <c r="B27" i="5"/>
  <c r="F26" i="5"/>
  <c r="E26" i="5"/>
  <c r="D26" i="5"/>
  <c r="C26" i="5"/>
  <c r="B26" i="5"/>
  <c r="F25" i="5"/>
  <c r="E25" i="5"/>
  <c r="D25" i="5"/>
  <c r="C25" i="5"/>
  <c r="B25" i="5"/>
  <c r="F24" i="5"/>
  <c r="E24" i="5"/>
  <c r="D24" i="5"/>
  <c r="C24" i="5"/>
  <c r="B24" i="5"/>
  <c r="F23" i="5"/>
  <c r="E23" i="5"/>
  <c r="D23" i="5"/>
  <c r="C23" i="5"/>
  <c r="B23" i="5"/>
  <c r="F22" i="5"/>
  <c r="E22" i="5"/>
  <c r="D22" i="5"/>
  <c r="C22" i="5"/>
  <c r="B22" i="5"/>
  <c r="F21" i="5"/>
  <c r="E21" i="5"/>
  <c r="D21" i="5"/>
  <c r="C21" i="5"/>
  <c r="B21" i="5"/>
  <c r="D20" i="5"/>
  <c r="D19" i="5"/>
  <c r="D18" i="5"/>
  <c r="D17" i="5"/>
  <c r="D9" i="5"/>
  <c r="B9" i="5"/>
  <c r="D8" i="5"/>
  <c r="B8" i="5"/>
</calcChain>
</file>

<file path=xl/sharedStrings.xml><?xml version="1.0" encoding="utf-8"?>
<sst xmlns="http://schemas.openxmlformats.org/spreadsheetml/2006/main" count="67" uniqueCount="53">
  <si>
    <t>Часовая ставка</t>
  </si>
  <si>
    <t>Всего</t>
  </si>
  <si>
    <t>Кол-во чел в комиссии</t>
  </si>
  <si>
    <t>Дополнительная опл труда</t>
  </si>
  <si>
    <t>-председателя</t>
  </si>
  <si>
    <t>-секретаря</t>
  </si>
  <si>
    <t>-членов</t>
  </si>
  <si>
    <t>Норма часов</t>
  </si>
  <si>
    <t>ТИК</t>
  </si>
  <si>
    <t>ВСЕГО</t>
  </si>
  <si>
    <t>-зам.председ</t>
  </si>
  <si>
    <t>Приобретение предметов снабжения и расходных материалов, в т.ч.</t>
  </si>
  <si>
    <t>Расходы на изготовление печатной продукции</t>
  </si>
  <si>
    <t>-оплата труда бухгалтера и пр. договора</t>
  </si>
  <si>
    <t>Вознаграждение- ТИК - 200%, УИК - 150%</t>
  </si>
  <si>
    <t>Кол-во комиссий</t>
  </si>
  <si>
    <t>Ставка за час</t>
  </si>
  <si>
    <t xml:space="preserve">Ставка за чел/день </t>
  </si>
  <si>
    <t xml:space="preserve">Кол-во дней </t>
  </si>
  <si>
    <t>Прочие расходы</t>
  </si>
  <si>
    <t xml:space="preserve">УИК (в т.ч. ТИК за УИК) </t>
  </si>
  <si>
    <t>Транспортные расходы по дог.ГПХ</t>
  </si>
  <si>
    <t>Сборка-разборка кабин по дог.ГПХ</t>
  </si>
  <si>
    <t>Кол-во часов на комиссию на подготвку и проведение выборов</t>
  </si>
  <si>
    <t>Другие расходы по дог.ГПХ</t>
  </si>
  <si>
    <t>Печать методическим материалов (исп.КОИБ)</t>
  </si>
  <si>
    <t>Расходы на информирование (интернет)</t>
  </si>
  <si>
    <t>Расходы на информирование - Х-баннеры</t>
  </si>
  <si>
    <t>Расходы на информирование - печатные информационные материалы</t>
  </si>
  <si>
    <t>Уборка помещений по дог.ГПХ</t>
  </si>
  <si>
    <t>Кол-во часов на комиссию на доставку КОИБ до УИК и обратно (при применении КОИБ)</t>
  </si>
  <si>
    <t xml:space="preserve">печати </t>
  </si>
  <si>
    <t>сменные подушки</t>
  </si>
  <si>
    <t>бумага А4 стоимость пачки</t>
  </si>
  <si>
    <t>бумага А3 стоимость пачки</t>
  </si>
  <si>
    <t>Изготовление учебных бюллетеней для КОИБ (при применении КОИБ)</t>
  </si>
  <si>
    <t>канцелярские расходы стоимость набора</t>
  </si>
  <si>
    <t>Изготовление трафпретов</t>
  </si>
  <si>
    <t>Расходы на информирование - изготовление и размещение баннеров</t>
  </si>
  <si>
    <t>Изготовление бюллетеней (---- шт)</t>
  </si>
  <si>
    <t>районный К-т</t>
  </si>
  <si>
    <t xml:space="preserve"> Доп опл и вознаграждение </t>
  </si>
  <si>
    <t xml:space="preserve">Изготовление печатной продукции </t>
  </si>
  <si>
    <t>УИК № 218</t>
  </si>
  <si>
    <t>УИК № 219</t>
  </si>
  <si>
    <t>УТВЕРЖДЕН</t>
  </si>
  <si>
    <t xml:space="preserve"> </t>
  </si>
  <si>
    <t>Решением территориальной избирательной комиссии Калевальского района</t>
  </si>
  <si>
    <t>Расчет расходов на подготовку и проведение  выборов депутов по одномандатному избирательному округу № 1 Юшкозерского сельского посления, по одномандатному избирательному округу № 7 Луусалмского сельского посления.</t>
  </si>
  <si>
    <t>ИТОГО ПО ПОСЕЛЕНИЯМ</t>
  </si>
  <si>
    <t>ЮСП</t>
  </si>
  <si>
    <t>ЛСП</t>
  </si>
  <si>
    <t>от 12.04.2024 года № 90/344-5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</si>
</sst>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_₽"/>
  </numFmts>
  <fonts count="5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wrapText="1"/>
    </xf>
    <xf numFmtId="0" fontId="2" fillId="0" borderId="1" xfId="0" applyFont="1" applyFill="1" applyBorder="1"/>
    <xf numFmtId="0" fontId="2" fillId="4" borderId="1" xfId="0" applyFont="1" applyFill="1" applyBorder="1"/>
    <xf numFmtId="2" fontId="2" fillId="0" borderId="1" xfId="0" applyNumberFormat="1" applyFont="1" applyFill="1" applyBorder="1"/>
    <xf numFmtId="4" fontId="2" fillId="4" borderId="1" xfId="0" applyNumberFormat="1" applyFont="1" applyFill="1" applyBorder="1"/>
    <xf numFmtId="2" fontId="2" fillId="0" borderId="0" xfId="0" applyNumberFormat="1" applyFont="1" applyFill="1" applyBorder="1"/>
    <xf numFmtId="4" fontId="2" fillId="0" borderId="1" xfId="0" applyNumberFormat="1" applyFont="1" applyFill="1" applyBorder="1"/>
    <xf numFmtId="4" fontId="2" fillId="3" borderId="1" xfId="0" applyNumberFormat="1" applyFont="1" applyFill="1" applyBorder="1"/>
    <xf numFmtId="0" fontId="2" fillId="5" borderId="0" xfId="0" applyFont="1" applyFill="1"/>
    <xf numFmtId="164" fontId="2" fillId="0" borderId="0" xfId="0" applyNumberFormat="1" applyFont="1" applyFill="1" applyBorder="1"/>
    <xf numFmtId="0" fontId="2" fillId="0" borderId="0" xfId="0" applyFont="1" applyFill="1" applyAlignment="1">
      <alignment horizontal="right" wrapText="1"/>
    </xf>
    <xf numFmtId="0" fontId="2" fillId="3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right" wrapText="1"/>
    </xf>
    <xf numFmtId="1" fontId="2" fillId="0" borderId="1" xfId="0" applyNumberFormat="1" applyFont="1" applyFill="1" applyBorder="1" applyAlignment="1">
      <alignment horizontal="right" wrapText="1"/>
    </xf>
    <xf numFmtId="1" fontId="2" fillId="0" borderId="1" xfId="0" applyNumberFormat="1" applyFont="1" applyBorder="1" applyAlignment="1">
      <alignment horizontal="right" wrapText="1"/>
    </xf>
    <xf numFmtId="0" fontId="2" fillId="4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right" wrapText="1"/>
    </xf>
    <xf numFmtId="165" fontId="2" fillId="4" borderId="1" xfId="0" applyNumberFormat="1" applyFont="1" applyFill="1" applyBorder="1" applyAlignment="1">
      <alignment horizontal="right" wrapText="1"/>
    </xf>
    <xf numFmtId="165" fontId="2" fillId="7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2" fontId="2" fillId="0" borderId="0" xfId="0" applyNumberFormat="1" applyFont="1" applyFill="1" applyAlignment="1">
      <alignment horizontal="right" wrapText="1"/>
    </xf>
    <xf numFmtId="0" fontId="4" fillId="0" borderId="0" xfId="0" applyFont="1" applyFill="1" applyBorder="1" applyAlignment="1"/>
    <xf numFmtId="3" fontId="2" fillId="0" borderId="1" xfId="0" applyNumberFormat="1" applyFont="1" applyBorder="1" applyAlignment="1">
      <alignment horizontal="right" wrapText="1"/>
    </xf>
    <xf numFmtId="4" fontId="2" fillId="0" borderId="0" xfId="0" applyNumberFormat="1" applyFont="1" applyFill="1" applyAlignment="1">
      <alignment horizontal="right" wrapText="1"/>
    </xf>
    <xf numFmtId="4" fontId="2" fillId="0" borderId="0" xfId="0" applyNumberFormat="1" applyFont="1" applyFill="1" applyAlignment="1">
      <alignment wrapText="1"/>
    </xf>
    <xf numFmtId="165" fontId="3" fillId="4" borderId="1" xfId="0" applyNumberFormat="1" applyFont="1" applyFill="1" applyBorder="1" applyAlignment="1">
      <alignment horizontal="right" wrapText="1"/>
    </xf>
    <xf numFmtId="4" fontId="2" fillId="6" borderId="1" xfId="0" applyNumberFormat="1" applyFont="1" applyFill="1" applyBorder="1"/>
    <xf numFmtId="0" fontId="2" fillId="3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4" borderId="1" xfId="0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left" wrapText="1"/>
    </xf>
    <xf numFmtId="165" fontId="2" fillId="2" borderId="1" xfId="0" applyNumberFormat="1" applyFont="1" applyFill="1" applyBorder="1" applyAlignment="1">
      <alignment horizontal="right" wrapText="1"/>
    </xf>
    <xf numFmtId="49" fontId="3" fillId="4" borderId="1" xfId="0" applyNumberFormat="1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left" vertical="center" wrapText="1"/>
    </xf>
    <xf numFmtId="165" fontId="3" fillId="3" borderId="1" xfId="0" applyNumberFormat="1" applyFont="1" applyFill="1" applyBorder="1" applyAlignment="1">
      <alignment horizontal="right" wrapText="1"/>
    </xf>
    <xf numFmtId="49" fontId="3" fillId="6" borderId="1" xfId="0" applyNumberFormat="1" applyFont="1" applyFill="1" applyBorder="1" applyAlignment="1">
      <alignment horizontal="left" wrapText="1"/>
    </xf>
    <xf numFmtId="165" fontId="3" fillId="6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3" fillId="6" borderId="1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9" fontId="3" fillId="5" borderId="1" xfId="0" applyNumberFormat="1" applyFont="1" applyFill="1" applyBorder="1" applyAlignment="1">
      <alignment horizontal="left" wrapText="1"/>
    </xf>
    <xf numFmtId="165" fontId="3" fillId="5" borderId="1" xfId="0" applyNumberFormat="1" applyFont="1" applyFill="1" applyBorder="1" applyAlignment="1">
      <alignment horizontal="right" vertical="center" wrapText="1"/>
    </xf>
    <xf numFmtId="49" fontId="2" fillId="7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wrapText="1"/>
    </xf>
    <xf numFmtId="0" fontId="2" fillId="6" borderId="1" xfId="0" applyFont="1" applyFill="1" applyBorder="1" applyAlignment="1">
      <alignment horizontal="left" wrapText="1"/>
    </xf>
    <xf numFmtId="165" fontId="2" fillId="6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3" fillId="8" borderId="1" xfId="0" applyFont="1" applyFill="1" applyBorder="1" applyAlignment="1">
      <alignment horizontal="right" wrapText="1"/>
    </xf>
    <xf numFmtId="0" fontId="3" fillId="8" borderId="1" xfId="0" applyFont="1" applyFill="1" applyBorder="1"/>
    <xf numFmtId="0" fontId="3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F164"/>
  <sheetViews>
    <sheetView tabSelected="1" topLeftCell="A2" zoomScale="130" zoomScaleNormal="130" workbookViewId="0">
      <selection activeCell="D4" sqref="D4:F4"/>
    </sheetView>
  </sheetViews>
  <sheetFormatPr defaultColWidth="9.109375" defaultRowHeight="12" x14ac:dyDescent="0.25"/>
  <cols>
    <col min="1" max="1" width="56.33203125" style="1" customWidth="1"/>
    <col min="2" max="2" width="11.5546875" style="19" customWidth="1"/>
    <col min="3" max="3" width="11.6640625" style="19" customWidth="1"/>
    <col min="4" max="4" width="12.33203125" style="19" customWidth="1"/>
    <col min="5" max="5" width="9.88671875" style="3" customWidth="1"/>
    <col min="6" max="6" width="9.21875" style="3" customWidth="1"/>
    <col min="7" max="7" width="11.5546875" style="4" customWidth="1"/>
    <col min="8" max="8" width="9.109375" style="3"/>
    <col min="9" max="16384" width="9.109375" style="2"/>
  </cols>
  <sheetData>
    <row r="1" spans="1:7" hidden="1" x14ac:dyDescent="0.25"/>
    <row r="2" spans="1:7" ht="12.75" customHeight="1" x14ac:dyDescent="0.25">
      <c r="A2" s="29" t="s">
        <v>46</v>
      </c>
      <c r="B2" s="29"/>
      <c r="C2" s="29"/>
      <c r="D2" s="66" t="s">
        <v>45</v>
      </c>
      <c r="E2" s="66"/>
      <c r="F2" s="66"/>
    </row>
    <row r="3" spans="1:7" ht="25.8" customHeight="1" x14ac:dyDescent="0.25">
      <c r="A3" s="29"/>
      <c r="B3" s="29"/>
      <c r="C3" s="67" t="s">
        <v>47</v>
      </c>
      <c r="D3" s="67"/>
      <c r="E3" s="67"/>
      <c r="F3" s="67"/>
    </row>
    <row r="4" spans="1:7" ht="12.75" customHeight="1" x14ac:dyDescent="0.25">
      <c r="A4" s="29"/>
      <c r="B4" s="29"/>
      <c r="C4" s="29"/>
      <c r="D4" s="66" t="s">
        <v>52</v>
      </c>
      <c r="E4" s="66"/>
      <c r="F4" s="66"/>
    </row>
    <row r="5" spans="1:7" s="3" customFormat="1" ht="28.8" customHeight="1" x14ac:dyDescent="0.25">
      <c r="A5" s="65" t="s">
        <v>48</v>
      </c>
      <c r="B5" s="65"/>
      <c r="C5" s="65"/>
      <c r="D5" s="65"/>
      <c r="E5" s="65"/>
      <c r="F5" s="65"/>
      <c r="G5" s="4"/>
    </row>
    <row r="6" spans="1:7" s="3" customFormat="1" x14ac:dyDescent="0.25">
      <c r="A6" s="5"/>
      <c r="B6" s="15"/>
      <c r="C6" s="15"/>
      <c r="D6" s="15"/>
      <c r="G6" s="4"/>
    </row>
    <row r="7" spans="1:7" s="18" customFormat="1" ht="24" customHeight="1" x14ac:dyDescent="0.25">
      <c r="A7" s="35"/>
      <c r="B7" s="35" t="s">
        <v>1</v>
      </c>
      <c r="C7" s="35" t="s">
        <v>8</v>
      </c>
      <c r="D7" s="35" t="s">
        <v>20</v>
      </c>
      <c r="E7" s="16" t="s">
        <v>43</v>
      </c>
      <c r="F7" s="16" t="s">
        <v>44</v>
      </c>
      <c r="G7" s="17"/>
    </row>
    <row r="8" spans="1:7" s="3" customFormat="1" ht="12.9" customHeight="1" x14ac:dyDescent="0.25">
      <c r="A8" s="36" t="s">
        <v>15</v>
      </c>
      <c r="B8" s="20">
        <f>SUM(C8:D8)</f>
        <v>3</v>
      </c>
      <c r="C8" s="20">
        <v>1</v>
      </c>
      <c r="D8" s="20">
        <f>SUM(E8:F8)</f>
        <v>2</v>
      </c>
      <c r="E8" s="6">
        <v>1</v>
      </c>
      <c r="F8" s="6">
        <v>1</v>
      </c>
      <c r="G8" s="4"/>
    </row>
    <row r="9" spans="1:7" ht="12.9" customHeight="1" x14ac:dyDescent="0.25">
      <c r="A9" s="37" t="s">
        <v>2</v>
      </c>
      <c r="B9" s="21">
        <f>SUM(C9:D9)</f>
        <v>19</v>
      </c>
      <c r="C9" s="21">
        <v>9</v>
      </c>
      <c r="D9" s="21">
        <f>SUM(E9:F9)</f>
        <v>10</v>
      </c>
      <c r="E9" s="6">
        <v>5</v>
      </c>
      <c r="F9" s="6">
        <v>5</v>
      </c>
    </row>
    <row r="10" spans="1:7" s="3" customFormat="1" ht="12.9" customHeight="1" x14ac:dyDescent="0.25">
      <c r="A10" s="38" t="s">
        <v>0</v>
      </c>
      <c r="B10" s="22"/>
      <c r="C10" s="22"/>
      <c r="D10" s="22"/>
      <c r="E10" s="7"/>
      <c r="F10" s="7"/>
      <c r="G10" s="4"/>
    </row>
    <row r="11" spans="1:7" ht="12.9" customHeight="1" x14ac:dyDescent="0.25">
      <c r="A11" s="39" t="s">
        <v>4</v>
      </c>
      <c r="B11" s="23"/>
      <c r="C11" s="24">
        <v>82</v>
      </c>
      <c r="D11" s="40">
        <v>59</v>
      </c>
      <c r="E11" s="8">
        <v>59</v>
      </c>
      <c r="F11" s="8">
        <v>59</v>
      </c>
    </row>
    <row r="12" spans="1:7" ht="12.9" customHeight="1" x14ac:dyDescent="0.25">
      <c r="A12" s="39" t="s">
        <v>10</v>
      </c>
      <c r="B12" s="23"/>
      <c r="C12" s="24">
        <v>72</v>
      </c>
      <c r="D12" s="40">
        <v>53</v>
      </c>
      <c r="E12" s="8">
        <v>53</v>
      </c>
      <c r="F12" s="8">
        <v>53</v>
      </c>
    </row>
    <row r="13" spans="1:7" ht="12.9" customHeight="1" x14ac:dyDescent="0.25">
      <c r="A13" s="39" t="s">
        <v>5</v>
      </c>
      <c r="B13" s="23"/>
      <c r="C13" s="24">
        <v>72</v>
      </c>
      <c r="D13" s="40">
        <v>53</v>
      </c>
      <c r="E13" s="8">
        <v>53</v>
      </c>
      <c r="F13" s="8">
        <v>53</v>
      </c>
    </row>
    <row r="14" spans="1:7" ht="12.9" customHeight="1" x14ac:dyDescent="0.25">
      <c r="A14" s="39" t="s">
        <v>6</v>
      </c>
      <c r="B14" s="23"/>
      <c r="C14" s="24">
        <v>64</v>
      </c>
      <c r="D14" s="40">
        <v>42</v>
      </c>
      <c r="E14" s="8">
        <v>42</v>
      </c>
      <c r="F14" s="8">
        <v>42</v>
      </c>
    </row>
    <row r="15" spans="1:7" ht="12.9" customHeight="1" x14ac:dyDescent="0.25">
      <c r="A15" s="39" t="s">
        <v>40</v>
      </c>
      <c r="B15" s="23"/>
      <c r="C15" s="24">
        <v>1.1499999999999999</v>
      </c>
      <c r="D15" s="40">
        <v>1.1499999999999999</v>
      </c>
      <c r="E15" s="8">
        <v>1.1499999999999999</v>
      </c>
      <c r="F15" s="8">
        <v>1.1499999999999999</v>
      </c>
    </row>
    <row r="16" spans="1:7" s="3" customFormat="1" ht="12.9" customHeight="1" x14ac:dyDescent="0.25">
      <c r="A16" s="38" t="s">
        <v>7</v>
      </c>
      <c r="B16" s="22"/>
      <c r="C16" s="25"/>
      <c r="D16" s="25"/>
      <c r="E16" s="7"/>
      <c r="F16" s="7"/>
      <c r="G16" s="4"/>
    </row>
    <row r="17" spans="1:7" ht="12.9" customHeight="1" x14ac:dyDescent="0.25">
      <c r="A17" s="39" t="s">
        <v>4</v>
      </c>
      <c r="B17" s="23"/>
      <c r="C17" s="30">
        <v>0</v>
      </c>
      <c r="D17" s="41">
        <f t="shared" ref="D17:D29" si="0">SUM(E17:F17)</f>
        <v>200</v>
      </c>
      <c r="E17" s="6">
        <v>100</v>
      </c>
      <c r="F17" s="6">
        <v>100</v>
      </c>
    </row>
    <row r="18" spans="1:7" ht="12.9" customHeight="1" x14ac:dyDescent="0.25">
      <c r="A18" s="39" t="s">
        <v>10</v>
      </c>
      <c r="B18" s="23"/>
      <c r="C18" s="30">
        <v>196</v>
      </c>
      <c r="D18" s="41">
        <f t="shared" si="0"/>
        <v>192</v>
      </c>
      <c r="E18" s="6">
        <v>96</v>
      </c>
      <c r="F18" s="6">
        <v>96</v>
      </c>
    </row>
    <row r="19" spans="1:7" ht="12.9" customHeight="1" x14ac:dyDescent="0.25">
      <c r="A19" s="39" t="s">
        <v>5</v>
      </c>
      <c r="B19" s="23"/>
      <c r="C19" s="30">
        <v>196</v>
      </c>
      <c r="D19" s="41">
        <f t="shared" si="0"/>
        <v>192</v>
      </c>
      <c r="E19" s="6">
        <v>96</v>
      </c>
      <c r="F19" s="6">
        <v>96</v>
      </c>
    </row>
    <row r="20" spans="1:7" ht="12.9" customHeight="1" x14ac:dyDescent="0.25">
      <c r="A20" s="39" t="s">
        <v>6</v>
      </c>
      <c r="B20" s="23"/>
      <c r="C20" s="30">
        <v>160</v>
      </c>
      <c r="D20" s="41">
        <f t="shared" si="0"/>
        <v>180</v>
      </c>
      <c r="E20" s="6">
        <v>90</v>
      </c>
      <c r="F20" s="6">
        <v>90</v>
      </c>
    </row>
    <row r="21" spans="1:7" s="3" customFormat="1" ht="12.9" customHeight="1" x14ac:dyDescent="0.25">
      <c r="A21" s="42" t="s">
        <v>3</v>
      </c>
      <c r="B21" s="33">
        <f t="shared" ref="B21:B26" si="1">C21+D21</f>
        <v>157476.4</v>
      </c>
      <c r="C21" s="33">
        <f>SUM(C22:C25)</f>
        <v>103113.60000000001</v>
      </c>
      <c r="D21" s="33">
        <f t="shared" si="0"/>
        <v>54362.799999999996</v>
      </c>
      <c r="E21" s="9">
        <f>SUM(E22:E25)</f>
        <v>27181.399999999998</v>
      </c>
      <c r="F21" s="9">
        <f>SUM(F22:F25)</f>
        <v>27181.399999999998</v>
      </c>
      <c r="G21" s="10"/>
    </row>
    <row r="22" spans="1:7" ht="12.9" customHeight="1" x14ac:dyDescent="0.25">
      <c r="A22" s="39" t="s">
        <v>4</v>
      </c>
      <c r="B22" s="24">
        <f t="shared" si="1"/>
        <v>13569.999999999998</v>
      </c>
      <c r="C22" s="24">
        <f>C11*C17*C15</f>
        <v>0</v>
      </c>
      <c r="D22" s="43">
        <f t="shared" si="0"/>
        <v>13569.999999999998</v>
      </c>
      <c r="E22" s="11">
        <f>E11*E15*E17</f>
        <v>6784.9999999999991</v>
      </c>
      <c r="F22" s="11">
        <f>F11*F17*1.15</f>
        <v>6784.9999999999991</v>
      </c>
      <c r="G22" s="10"/>
    </row>
    <row r="23" spans="1:7" ht="12.9" customHeight="1" x14ac:dyDescent="0.25">
      <c r="A23" s="39" t="s">
        <v>10</v>
      </c>
      <c r="B23" s="24">
        <f t="shared" si="1"/>
        <v>27931.199999999997</v>
      </c>
      <c r="C23" s="24">
        <f>C18*C13*C15</f>
        <v>16228.8</v>
      </c>
      <c r="D23" s="43">
        <f t="shared" si="0"/>
        <v>11702.4</v>
      </c>
      <c r="E23" s="11">
        <f>E12*E18*1.15</f>
        <v>5851.2</v>
      </c>
      <c r="F23" s="11">
        <f>F12*F18*1.15</f>
        <v>5851.2</v>
      </c>
      <c r="G23" s="10"/>
    </row>
    <row r="24" spans="1:7" ht="12.9" customHeight="1" x14ac:dyDescent="0.25">
      <c r="A24" s="39" t="s">
        <v>5</v>
      </c>
      <c r="B24" s="24">
        <f t="shared" si="1"/>
        <v>27931.199999999997</v>
      </c>
      <c r="C24" s="24">
        <f>C19*C13*C15</f>
        <v>16228.8</v>
      </c>
      <c r="D24" s="43">
        <f t="shared" si="0"/>
        <v>11702.4</v>
      </c>
      <c r="E24" s="11">
        <f>E13*E19*1.15</f>
        <v>5851.2</v>
      </c>
      <c r="F24" s="11">
        <f>F13*F19*1.15</f>
        <v>5851.2</v>
      </c>
      <c r="G24" s="10"/>
    </row>
    <row r="25" spans="1:7" ht="12.9" customHeight="1" x14ac:dyDescent="0.25">
      <c r="A25" s="39" t="s">
        <v>6</v>
      </c>
      <c r="B25" s="24">
        <f t="shared" si="1"/>
        <v>88044</v>
      </c>
      <c r="C25" s="24">
        <f>C20*C14*C15*(C9-3)</f>
        <v>70656</v>
      </c>
      <c r="D25" s="43">
        <f t="shared" si="0"/>
        <v>17388</v>
      </c>
      <c r="E25" s="11">
        <f>E14*E20*(E9-3)*1.15</f>
        <v>8694</v>
      </c>
      <c r="F25" s="11">
        <f>F14*F20*(F9-3)*1.15</f>
        <v>8694</v>
      </c>
      <c r="G25" s="10"/>
    </row>
    <row r="26" spans="1:7" s="3" customFormat="1" ht="12.9" customHeight="1" x14ac:dyDescent="0.25">
      <c r="A26" s="44" t="s">
        <v>14</v>
      </c>
      <c r="B26" s="33">
        <f t="shared" si="1"/>
        <v>81544.199999999983</v>
      </c>
      <c r="C26" s="33">
        <f>SUM(C27:C30)</f>
        <v>0</v>
      </c>
      <c r="D26" s="33">
        <f t="shared" si="0"/>
        <v>81544.199999999983</v>
      </c>
      <c r="E26" s="9">
        <f>SUM(E27:E30)</f>
        <v>40772.099999999991</v>
      </c>
      <c r="F26" s="9">
        <f>SUM(F27:F30)</f>
        <v>40772.099999999991</v>
      </c>
      <c r="G26" s="10"/>
    </row>
    <row r="27" spans="1:7" ht="12.9" customHeight="1" x14ac:dyDescent="0.25">
      <c r="A27" s="39" t="s">
        <v>4</v>
      </c>
      <c r="B27" s="24">
        <f>D27</f>
        <v>20354.999999999996</v>
      </c>
      <c r="C27" s="24">
        <f>C22*0%</f>
        <v>0</v>
      </c>
      <c r="D27" s="43">
        <f t="shared" si="0"/>
        <v>20354.999999999996</v>
      </c>
      <c r="E27" s="11">
        <f>E22*150%</f>
        <v>10177.499999999998</v>
      </c>
      <c r="F27" s="11">
        <f>F22*150%</f>
        <v>10177.499999999998</v>
      </c>
      <c r="G27" s="10"/>
    </row>
    <row r="28" spans="1:7" ht="12.9" customHeight="1" x14ac:dyDescent="0.25">
      <c r="A28" s="39" t="s">
        <v>10</v>
      </c>
      <c r="B28" s="24">
        <f>C28+D28</f>
        <v>17553.599999999999</v>
      </c>
      <c r="C28" s="24">
        <f>C23*0%</f>
        <v>0</v>
      </c>
      <c r="D28" s="43">
        <f t="shared" si="0"/>
        <v>17553.599999999999</v>
      </c>
      <c r="E28" s="11">
        <f t="shared" ref="E28:F30" si="2">E23*150%</f>
        <v>8776.7999999999993</v>
      </c>
      <c r="F28" s="11">
        <f t="shared" si="2"/>
        <v>8776.7999999999993</v>
      </c>
      <c r="G28" s="10"/>
    </row>
    <row r="29" spans="1:7" ht="12.9" customHeight="1" x14ac:dyDescent="0.25">
      <c r="A29" s="39" t="s">
        <v>5</v>
      </c>
      <c r="B29" s="24">
        <f>C29+D29</f>
        <v>17553.599999999999</v>
      </c>
      <c r="C29" s="24">
        <f>C24*0%</f>
        <v>0</v>
      </c>
      <c r="D29" s="43">
        <f t="shared" si="0"/>
        <v>17553.599999999999</v>
      </c>
      <c r="E29" s="11">
        <f t="shared" si="2"/>
        <v>8776.7999999999993</v>
      </c>
      <c r="F29" s="11">
        <f t="shared" si="2"/>
        <v>8776.7999999999993</v>
      </c>
      <c r="G29" s="10"/>
    </row>
    <row r="30" spans="1:7" ht="12.9" customHeight="1" x14ac:dyDescent="0.25">
      <c r="A30" s="39" t="s">
        <v>6</v>
      </c>
      <c r="B30" s="24">
        <f>C30+D30</f>
        <v>135906.99999999997</v>
      </c>
      <c r="C30" s="24">
        <f>C25*0%</f>
        <v>0</v>
      </c>
      <c r="D30" s="43">
        <f>SUM(E31:F31)</f>
        <v>135906.99999999997</v>
      </c>
      <c r="E30" s="11">
        <f t="shared" si="2"/>
        <v>13041</v>
      </c>
      <c r="F30" s="11">
        <f t="shared" si="2"/>
        <v>13041</v>
      </c>
      <c r="G30" s="10"/>
    </row>
    <row r="31" spans="1:7" s="3" customFormat="1" ht="12.9" customHeight="1" x14ac:dyDescent="0.25">
      <c r="A31" s="45" t="s">
        <v>41</v>
      </c>
      <c r="B31" s="46">
        <f>SUM(C31:D31)</f>
        <v>239020.59999999998</v>
      </c>
      <c r="C31" s="46">
        <f>C21+C26</f>
        <v>103113.60000000001</v>
      </c>
      <c r="D31" s="46">
        <f>D21+D26</f>
        <v>135906.99999999997</v>
      </c>
      <c r="E31" s="12">
        <f>E21+E26</f>
        <v>67953.499999999985</v>
      </c>
      <c r="F31" s="12">
        <f>F21+F26</f>
        <v>67953.499999999985</v>
      </c>
      <c r="G31" s="10"/>
    </row>
    <row r="32" spans="1:7" s="3" customFormat="1" ht="12.9" customHeight="1" x14ac:dyDescent="0.25">
      <c r="A32" s="47" t="s">
        <v>21</v>
      </c>
      <c r="B32" s="48">
        <f>C32+D32</f>
        <v>38400</v>
      </c>
      <c r="C32" s="48">
        <f>C35*C33+C34*C35</f>
        <v>16000</v>
      </c>
      <c r="D32" s="48">
        <f>SUM(E32:F32)</f>
        <v>22400</v>
      </c>
      <c r="E32" s="34">
        <f>E33*C35</f>
        <v>3200</v>
      </c>
      <c r="F32" s="34">
        <f>F33*F35</f>
        <v>19200</v>
      </c>
      <c r="G32" s="10"/>
    </row>
    <row r="33" spans="1:110" s="3" customFormat="1" ht="12.9" customHeight="1" x14ac:dyDescent="0.25">
      <c r="A33" s="49" t="s">
        <v>23</v>
      </c>
      <c r="B33" s="50"/>
      <c r="C33" s="51">
        <v>20</v>
      </c>
      <c r="D33" s="51">
        <f>SUM(E33:F33)</f>
        <v>28</v>
      </c>
      <c r="E33" s="11">
        <v>4</v>
      </c>
      <c r="F33" s="11">
        <v>24</v>
      </c>
      <c r="G33" s="10"/>
    </row>
    <row r="34" spans="1:110" s="3" customFormat="1" ht="23.25" customHeight="1" x14ac:dyDescent="0.25">
      <c r="A34" s="49" t="s">
        <v>30</v>
      </c>
      <c r="B34" s="50"/>
      <c r="C34" s="51">
        <v>0</v>
      </c>
      <c r="D34" s="51"/>
      <c r="E34" s="11"/>
      <c r="F34" s="11"/>
      <c r="G34" s="10"/>
    </row>
    <row r="35" spans="1:110" s="3" customFormat="1" ht="12.9" customHeight="1" x14ac:dyDescent="0.25">
      <c r="A35" s="49" t="s">
        <v>16</v>
      </c>
      <c r="B35" s="52"/>
      <c r="C35" s="52">
        <v>800</v>
      </c>
      <c r="D35" s="52">
        <v>800</v>
      </c>
      <c r="E35" s="11">
        <v>800</v>
      </c>
      <c r="F35" s="11">
        <v>800</v>
      </c>
      <c r="G35" s="10"/>
    </row>
    <row r="36" spans="1:110" s="3" customFormat="1" ht="12.9" customHeight="1" x14ac:dyDescent="0.25">
      <c r="A36" s="47" t="s">
        <v>22</v>
      </c>
      <c r="B36" s="48">
        <f>D36</f>
        <v>3200</v>
      </c>
      <c r="C36" s="48"/>
      <c r="D36" s="53">
        <f>SUM(E36:F36)</f>
        <v>3200</v>
      </c>
      <c r="E36" s="34">
        <f>E37*E38</f>
        <v>1600</v>
      </c>
      <c r="F36" s="34">
        <f>F37*F38</f>
        <v>1600</v>
      </c>
      <c r="G36" s="10"/>
    </row>
    <row r="37" spans="1:110" s="3" customFormat="1" ht="12.9" customHeight="1" x14ac:dyDescent="0.25">
      <c r="A37" s="49" t="s">
        <v>18</v>
      </c>
      <c r="B37" s="50"/>
      <c r="C37" s="50"/>
      <c r="D37" s="54">
        <f>SUM(E37:F37)</f>
        <v>4</v>
      </c>
      <c r="E37" s="11">
        <v>2</v>
      </c>
      <c r="F37" s="11">
        <v>2</v>
      </c>
      <c r="G37" s="10"/>
    </row>
    <row r="38" spans="1:110" s="3" customFormat="1" ht="12.9" customHeight="1" x14ac:dyDescent="0.25">
      <c r="A38" s="49" t="s">
        <v>17</v>
      </c>
      <c r="B38" s="52"/>
      <c r="C38" s="52"/>
      <c r="D38" s="52">
        <v>800</v>
      </c>
      <c r="E38" s="11">
        <v>800</v>
      </c>
      <c r="F38" s="11">
        <v>800</v>
      </c>
      <c r="G38" s="10"/>
    </row>
    <row r="39" spans="1:110" s="3" customFormat="1" ht="12.9" customHeight="1" x14ac:dyDescent="0.25">
      <c r="A39" s="47" t="s">
        <v>29</v>
      </c>
      <c r="B39" s="48">
        <f>D39</f>
        <v>4050</v>
      </c>
      <c r="C39" s="48"/>
      <c r="D39" s="53">
        <f>SUM(E39:F39)</f>
        <v>4050</v>
      </c>
      <c r="E39" s="34">
        <f>E40*E41</f>
        <v>2025</v>
      </c>
      <c r="F39" s="34">
        <f>F40*F41</f>
        <v>2025</v>
      </c>
      <c r="G39" s="10"/>
    </row>
    <row r="40" spans="1:110" s="3" customFormat="1" ht="12.9" customHeight="1" x14ac:dyDescent="0.25">
      <c r="A40" s="49" t="s">
        <v>18</v>
      </c>
      <c r="B40" s="50"/>
      <c r="C40" s="50"/>
      <c r="D40" s="54">
        <f>SUM(E40:F40)</f>
        <v>6</v>
      </c>
      <c r="E40" s="11">
        <v>3</v>
      </c>
      <c r="F40" s="11">
        <v>3</v>
      </c>
      <c r="G40" s="10"/>
    </row>
    <row r="41" spans="1:110" s="3" customFormat="1" ht="12.9" customHeight="1" x14ac:dyDescent="0.25">
      <c r="A41" s="49" t="s">
        <v>17</v>
      </c>
      <c r="B41" s="52"/>
      <c r="C41" s="52"/>
      <c r="D41" s="52">
        <v>675</v>
      </c>
      <c r="E41" s="11">
        <v>675</v>
      </c>
      <c r="F41" s="11">
        <v>675</v>
      </c>
      <c r="G41" s="10"/>
    </row>
    <row r="42" spans="1:110" s="13" customFormat="1" ht="12.9" customHeight="1" x14ac:dyDescent="0.25">
      <c r="A42" s="55" t="s">
        <v>12</v>
      </c>
      <c r="B42" s="56">
        <f>C42+D42</f>
        <v>0</v>
      </c>
      <c r="C42" s="56"/>
      <c r="D42" s="48">
        <f t="shared" ref="D42:D47" si="3">SUM(E42:F42)</f>
        <v>0</v>
      </c>
      <c r="E42" s="34">
        <f>SUM(E46)</f>
        <v>0</v>
      </c>
      <c r="F42" s="34">
        <f>SUM(F46)</f>
        <v>0</v>
      </c>
      <c r="G42" s="10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</row>
    <row r="43" spans="1:110" s="13" customFormat="1" ht="12.9" customHeight="1" x14ac:dyDescent="0.25">
      <c r="A43" s="57" t="s">
        <v>39</v>
      </c>
      <c r="B43" s="26">
        <f>D43</f>
        <v>0</v>
      </c>
      <c r="C43" s="26"/>
      <c r="D43" s="26">
        <f t="shared" si="3"/>
        <v>0</v>
      </c>
      <c r="E43" s="11">
        <v>0</v>
      </c>
      <c r="F43" s="11">
        <v>0</v>
      </c>
      <c r="G43" s="10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</row>
    <row r="44" spans="1:110" s="13" customFormat="1" ht="12.9" customHeight="1" x14ac:dyDescent="0.25">
      <c r="A44" s="57" t="s">
        <v>42</v>
      </c>
      <c r="B44" s="26">
        <f>D44</f>
        <v>0</v>
      </c>
      <c r="C44" s="26"/>
      <c r="D44" s="26">
        <f t="shared" si="3"/>
        <v>0</v>
      </c>
      <c r="E44" s="11">
        <v>0</v>
      </c>
      <c r="F44" s="11">
        <v>0</v>
      </c>
      <c r="G44" s="10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</row>
    <row r="45" spans="1:110" s="13" customFormat="1" ht="12.9" customHeight="1" x14ac:dyDescent="0.25">
      <c r="A45" s="57" t="s">
        <v>35</v>
      </c>
      <c r="B45" s="26">
        <f>SUM(C45:D45)</f>
        <v>0</v>
      </c>
      <c r="C45" s="26"/>
      <c r="D45" s="26">
        <f t="shared" si="3"/>
        <v>0</v>
      </c>
      <c r="E45" s="11">
        <v>0</v>
      </c>
      <c r="F45" s="11">
        <v>0</v>
      </c>
      <c r="G45" s="10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</row>
    <row r="46" spans="1:110" s="13" customFormat="1" ht="12.9" customHeight="1" x14ac:dyDescent="0.25">
      <c r="A46" s="57" t="s">
        <v>25</v>
      </c>
      <c r="B46" s="26">
        <f>SUM(C46:D46)</f>
        <v>0</v>
      </c>
      <c r="C46" s="26"/>
      <c r="D46" s="26">
        <f t="shared" si="3"/>
        <v>0</v>
      </c>
      <c r="E46" s="11">
        <v>0</v>
      </c>
      <c r="F46" s="11">
        <v>0</v>
      </c>
      <c r="G46" s="10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</row>
    <row r="47" spans="1:110" s="13" customFormat="1" ht="12.9" customHeight="1" x14ac:dyDescent="0.25">
      <c r="A47" s="55" t="s">
        <v>11</v>
      </c>
      <c r="B47" s="56">
        <f>C47+D47</f>
        <v>3080</v>
      </c>
      <c r="C47" s="56">
        <f>C48+C49+C50*5+C51*1+C52</f>
        <v>2380</v>
      </c>
      <c r="D47" s="56">
        <f t="shared" si="3"/>
        <v>700</v>
      </c>
      <c r="E47" s="34">
        <f>SUM(E48:E52)</f>
        <v>350</v>
      </c>
      <c r="F47" s="34">
        <f>SUM(F48:F52)</f>
        <v>350</v>
      </c>
      <c r="G47" s="10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</row>
    <row r="48" spans="1:110" s="13" customFormat="1" ht="12.9" customHeight="1" x14ac:dyDescent="0.25">
      <c r="A48" s="49" t="s">
        <v>31</v>
      </c>
      <c r="B48" s="27">
        <f>C48+D48</f>
        <v>0</v>
      </c>
      <c r="C48" s="52"/>
      <c r="D48" s="52">
        <f>SUM(F48)</f>
        <v>0</v>
      </c>
      <c r="E48" s="11">
        <v>0</v>
      </c>
      <c r="F48" s="11">
        <v>0</v>
      </c>
      <c r="G48" s="10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</row>
    <row r="49" spans="1:110" s="13" customFormat="1" ht="12.9" customHeight="1" x14ac:dyDescent="0.25">
      <c r="A49" s="49" t="s">
        <v>32</v>
      </c>
      <c r="B49" s="27">
        <f>C49+D49</f>
        <v>0</v>
      </c>
      <c r="C49" s="52"/>
      <c r="D49" s="52">
        <f t="shared" ref="D49:D61" si="4">SUM(E49:F49)</f>
        <v>0</v>
      </c>
      <c r="E49" s="11">
        <v>0</v>
      </c>
      <c r="F49" s="11">
        <v>0</v>
      </c>
      <c r="G49" s="10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</row>
    <row r="50" spans="1:110" s="13" customFormat="1" ht="12.9" customHeight="1" x14ac:dyDescent="0.25">
      <c r="A50" s="49" t="s">
        <v>33</v>
      </c>
      <c r="B50" s="27"/>
      <c r="C50" s="52">
        <v>350</v>
      </c>
      <c r="D50" s="52">
        <f t="shared" si="4"/>
        <v>700</v>
      </c>
      <c r="E50" s="11">
        <v>350</v>
      </c>
      <c r="F50" s="11">
        <v>350</v>
      </c>
      <c r="G50" s="10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</row>
    <row r="51" spans="1:110" s="13" customFormat="1" ht="12.9" customHeight="1" x14ac:dyDescent="0.25">
      <c r="A51" s="49" t="s">
        <v>34</v>
      </c>
      <c r="B51" s="27"/>
      <c r="C51" s="52">
        <v>630</v>
      </c>
      <c r="D51" s="52">
        <f t="shared" si="4"/>
        <v>0</v>
      </c>
      <c r="E51" s="11">
        <v>0</v>
      </c>
      <c r="F51" s="11">
        <v>0</v>
      </c>
      <c r="G51" s="10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</row>
    <row r="52" spans="1:110" s="13" customFormat="1" ht="12.9" customHeight="1" x14ac:dyDescent="0.25">
      <c r="A52" s="49" t="s">
        <v>36</v>
      </c>
      <c r="B52" s="27"/>
      <c r="C52" s="52">
        <v>0</v>
      </c>
      <c r="D52" s="52">
        <f t="shared" si="4"/>
        <v>0</v>
      </c>
      <c r="E52" s="11">
        <v>0</v>
      </c>
      <c r="F52" s="11">
        <v>0</v>
      </c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</row>
    <row r="53" spans="1:110" s="3" customFormat="1" ht="12.9" customHeight="1" x14ac:dyDescent="0.25">
      <c r="A53" s="47" t="s">
        <v>24</v>
      </c>
      <c r="B53" s="48">
        <f>B54</f>
        <v>20000</v>
      </c>
      <c r="C53" s="48">
        <f>C54</f>
        <v>0</v>
      </c>
      <c r="D53" s="48">
        <f t="shared" si="4"/>
        <v>20000</v>
      </c>
      <c r="E53" s="34">
        <f>SUM(E54:E55)</f>
        <v>10000</v>
      </c>
      <c r="F53" s="34">
        <f>SUM(F54:F55)</f>
        <v>10000</v>
      </c>
      <c r="G53" s="10"/>
    </row>
    <row r="54" spans="1:110" ht="12.9" customHeight="1" x14ac:dyDescent="0.25">
      <c r="A54" s="58" t="s">
        <v>13</v>
      </c>
      <c r="B54" s="27">
        <f>C54+D54</f>
        <v>20000</v>
      </c>
      <c r="C54" s="27">
        <v>0</v>
      </c>
      <c r="D54" s="27">
        <f t="shared" si="4"/>
        <v>20000</v>
      </c>
      <c r="E54" s="11">
        <v>10000</v>
      </c>
      <c r="F54" s="11">
        <v>10000</v>
      </c>
      <c r="G54" s="10"/>
    </row>
    <row r="55" spans="1:110" ht="12.9" customHeight="1" x14ac:dyDescent="0.25">
      <c r="A55" s="59" t="s">
        <v>19</v>
      </c>
      <c r="B55" s="60">
        <f>C55+D55</f>
        <v>0</v>
      </c>
      <c r="C55" s="60">
        <f>SUM(C56:C60)</f>
        <v>0</v>
      </c>
      <c r="D55" s="60">
        <f t="shared" si="4"/>
        <v>0</v>
      </c>
      <c r="E55" s="34">
        <f>SUM(SUM(E56:E60))</f>
        <v>0</v>
      </c>
      <c r="F55" s="34">
        <f>SUM(F56:F60)</f>
        <v>0</v>
      </c>
      <c r="G55" s="10"/>
    </row>
    <row r="56" spans="1:110" ht="12.9" customHeight="1" x14ac:dyDescent="0.25">
      <c r="A56" s="37" t="s">
        <v>37</v>
      </c>
      <c r="B56" s="27">
        <f>SUM(C56:D56)</f>
        <v>0</v>
      </c>
      <c r="C56" s="27"/>
      <c r="D56" s="27">
        <f t="shared" si="4"/>
        <v>0</v>
      </c>
      <c r="E56" s="11">
        <v>0</v>
      </c>
      <c r="F56" s="11">
        <v>0</v>
      </c>
      <c r="G56" s="10"/>
    </row>
    <row r="57" spans="1:110" ht="12.9" customHeight="1" x14ac:dyDescent="0.25">
      <c r="A57" s="37" t="s">
        <v>27</v>
      </c>
      <c r="B57" s="27">
        <f>SUM(C57:D57)</f>
        <v>0</v>
      </c>
      <c r="C57" s="27"/>
      <c r="D57" s="27">
        <f t="shared" si="4"/>
        <v>0</v>
      </c>
      <c r="E57" s="11">
        <v>0</v>
      </c>
      <c r="F57" s="11">
        <v>0</v>
      </c>
      <c r="G57" s="10"/>
    </row>
    <row r="58" spans="1:110" ht="12.9" customHeight="1" x14ac:dyDescent="0.25">
      <c r="A58" s="37" t="s">
        <v>38</v>
      </c>
      <c r="B58" s="27">
        <f>SUM(C58:D58)</f>
        <v>0</v>
      </c>
      <c r="C58" s="27"/>
      <c r="D58" s="27">
        <f t="shared" si="4"/>
        <v>0</v>
      </c>
      <c r="E58" s="11">
        <v>0</v>
      </c>
      <c r="F58" s="11">
        <v>0</v>
      </c>
      <c r="G58" s="10"/>
    </row>
    <row r="59" spans="1:110" ht="12.9" customHeight="1" x14ac:dyDescent="0.25">
      <c r="A59" s="37" t="s">
        <v>28</v>
      </c>
      <c r="B59" s="27">
        <f>SUM(C59:D59)</f>
        <v>0</v>
      </c>
      <c r="C59" s="27"/>
      <c r="D59" s="27">
        <f t="shared" si="4"/>
        <v>0</v>
      </c>
      <c r="E59" s="11">
        <v>0</v>
      </c>
      <c r="F59" s="11">
        <v>0</v>
      </c>
      <c r="G59" s="10"/>
    </row>
    <row r="60" spans="1:110" ht="12.9" customHeight="1" x14ac:dyDescent="0.25">
      <c r="A60" s="37" t="s">
        <v>26</v>
      </c>
      <c r="B60" s="27">
        <f>SUM(C60:D60)</f>
        <v>0</v>
      </c>
      <c r="C60" s="27"/>
      <c r="D60" s="27">
        <f t="shared" si="4"/>
        <v>0</v>
      </c>
      <c r="E60" s="11">
        <v>0</v>
      </c>
      <c r="F60" s="11">
        <v>0</v>
      </c>
      <c r="G60" s="10"/>
    </row>
    <row r="61" spans="1:110" s="3" customFormat="1" ht="12.9" customHeight="1" x14ac:dyDescent="0.25">
      <c r="A61" s="61" t="s">
        <v>9</v>
      </c>
      <c r="B61" s="46">
        <f>B31+B32+B36+B39+B42+B47+B53+B55</f>
        <v>307750.59999999998</v>
      </c>
      <c r="C61" s="46">
        <f>C31+C32+C36+C39+C42+C47+C53+C55</f>
        <v>121493.6</v>
      </c>
      <c r="D61" s="46">
        <f t="shared" si="4"/>
        <v>186256.99999999997</v>
      </c>
      <c r="E61" s="12">
        <f>E31+E32+E36+E39+E42+E47+E53+E55</f>
        <v>85128.499999999985</v>
      </c>
      <c r="F61" s="12">
        <f>F31+F32+F36+F39+F42+F47+F53+F55</f>
        <v>101128.49999999999</v>
      </c>
      <c r="G61" s="14"/>
    </row>
    <row r="62" spans="1:110" s="3" customFormat="1" ht="12.9" customHeight="1" x14ac:dyDescent="0.25">
      <c r="A62" s="62" t="s">
        <v>49</v>
      </c>
      <c r="B62" s="63">
        <f>SUM(C62:F62)</f>
        <v>307750.59999999998</v>
      </c>
      <c r="C62" s="63"/>
      <c r="D62" s="63"/>
      <c r="E62" s="64">
        <f>E61+C61/2</f>
        <v>145875.29999999999</v>
      </c>
      <c r="F62" s="64">
        <f>F61+C61/2</f>
        <v>161875.29999999999</v>
      </c>
      <c r="G62" s="4"/>
    </row>
    <row r="63" spans="1:110" s="3" customFormat="1" ht="12.9" customHeight="1" x14ac:dyDescent="0.25">
      <c r="A63" s="31"/>
      <c r="B63" s="28"/>
      <c r="C63" s="28"/>
      <c r="D63" s="28"/>
      <c r="E63" s="18" t="s">
        <v>50</v>
      </c>
      <c r="F63" s="18" t="s">
        <v>51</v>
      </c>
      <c r="G63" s="4"/>
    </row>
    <row r="64" spans="1:110" s="3" customFormat="1" ht="12.9" customHeight="1" x14ac:dyDescent="0.25">
      <c r="A64" s="31"/>
      <c r="B64" s="15"/>
      <c r="C64" s="15"/>
      <c r="D64" s="15"/>
      <c r="G64" s="4"/>
    </row>
    <row r="65" spans="1:7" s="3" customFormat="1" ht="12.9" customHeight="1" x14ac:dyDescent="0.25">
      <c r="A65" s="31"/>
      <c r="B65" s="28"/>
      <c r="C65" s="28"/>
      <c r="D65" s="28"/>
      <c r="G65" s="4"/>
    </row>
    <row r="66" spans="1:7" s="3" customFormat="1" ht="12.9" customHeight="1" x14ac:dyDescent="0.25">
      <c r="A66" s="32"/>
      <c r="B66" s="15"/>
      <c r="C66" s="15"/>
      <c r="D66" s="15"/>
      <c r="G66" s="4"/>
    </row>
    <row r="67" spans="1:7" s="3" customFormat="1" ht="12.9" customHeight="1" x14ac:dyDescent="0.25">
      <c r="A67" s="5"/>
      <c r="B67" s="15"/>
      <c r="C67" s="15"/>
      <c r="D67" s="15"/>
      <c r="G67" s="4"/>
    </row>
    <row r="68" spans="1:7" s="3" customFormat="1" ht="12.9" customHeight="1" x14ac:dyDescent="0.25">
      <c r="A68" s="5"/>
      <c r="B68" s="15"/>
      <c r="C68" s="15"/>
      <c r="D68" s="15"/>
      <c r="G68" s="4"/>
    </row>
    <row r="69" spans="1:7" s="3" customFormat="1" ht="12.9" customHeight="1" x14ac:dyDescent="0.25">
      <c r="A69" s="5"/>
      <c r="B69" s="15"/>
      <c r="C69" s="15"/>
      <c r="D69" s="15"/>
      <c r="G69" s="4"/>
    </row>
    <row r="70" spans="1:7" s="3" customFormat="1" x14ac:dyDescent="0.25">
      <c r="A70" s="5"/>
      <c r="B70" s="15"/>
      <c r="C70" s="15"/>
      <c r="D70" s="15"/>
      <c r="G70" s="4"/>
    </row>
    <row r="71" spans="1:7" s="3" customFormat="1" x14ac:dyDescent="0.25">
      <c r="A71" s="5"/>
      <c r="B71" s="15"/>
      <c r="C71" s="15"/>
      <c r="D71" s="15"/>
      <c r="G71" s="4"/>
    </row>
    <row r="72" spans="1:7" s="3" customFormat="1" x14ac:dyDescent="0.25">
      <c r="A72" s="5"/>
      <c r="B72" s="15"/>
      <c r="C72" s="15"/>
      <c r="D72" s="15"/>
      <c r="G72" s="4"/>
    </row>
    <row r="73" spans="1:7" s="3" customFormat="1" x14ac:dyDescent="0.25">
      <c r="A73" s="5"/>
      <c r="B73" s="15"/>
      <c r="C73" s="15"/>
      <c r="D73" s="15"/>
      <c r="G73" s="4"/>
    </row>
    <row r="74" spans="1:7" s="3" customFormat="1" x14ac:dyDescent="0.25">
      <c r="A74" s="5"/>
      <c r="B74" s="15"/>
      <c r="C74" s="15"/>
      <c r="D74" s="15"/>
      <c r="G74" s="4"/>
    </row>
    <row r="75" spans="1:7" s="3" customFormat="1" x14ac:dyDescent="0.25">
      <c r="A75" s="5"/>
      <c r="B75" s="15"/>
      <c r="C75" s="15"/>
      <c r="D75" s="15"/>
      <c r="G75" s="4"/>
    </row>
    <row r="76" spans="1:7" s="3" customFormat="1" x14ac:dyDescent="0.25">
      <c r="A76" s="5"/>
      <c r="B76" s="15"/>
      <c r="C76" s="15"/>
      <c r="D76" s="15"/>
      <c r="G76" s="4"/>
    </row>
    <row r="77" spans="1:7" s="3" customFormat="1" x14ac:dyDescent="0.25">
      <c r="A77" s="5"/>
      <c r="B77" s="15"/>
      <c r="C77" s="15"/>
      <c r="D77" s="15"/>
      <c r="G77" s="4"/>
    </row>
    <row r="78" spans="1:7" s="3" customFormat="1" x14ac:dyDescent="0.25">
      <c r="A78" s="5"/>
      <c r="B78" s="15"/>
      <c r="C78" s="15"/>
      <c r="D78" s="15"/>
      <c r="G78" s="4"/>
    </row>
    <row r="79" spans="1:7" s="3" customFormat="1" x14ac:dyDescent="0.25">
      <c r="A79" s="5"/>
      <c r="B79" s="15"/>
      <c r="C79" s="15"/>
      <c r="D79" s="15"/>
      <c r="G79" s="4"/>
    </row>
    <row r="80" spans="1:7" s="3" customFormat="1" x14ac:dyDescent="0.25">
      <c r="A80" s="5"/>
      <c r="B80" s="15"/>
      <c r="C80" s="15"/>
      <c r="D80" s="15"/>
      <c r="G80" s="4"/>
    </row>
    <row r="81" spans="1:7" s="3" customFormat="1" x14ac:dyDescent="0.25">
      <c r="A81" s="5"/>
      <c r="B81" s="15"/>
      <c r="C81" s="15"/>
      <c r="D81" s="15"/>
      <c r="G81" s="4"/>
    </row>
    <row r="82" spans="1:7" s="3" customFormat="1" x14ac:dyDescent="0.25">
      <c r="A82" s="5"/>
      <c r="B82" s="15"/>
      <c r="C82" s="15"/>
      <c r="D82" s="15"/>
      <c r="G82" s="4"/>
    </row>
    <row r="83" spans="1:7" s="3" customFormat="1" x14ac:dyDescent="0.25">
      <c r="A83" s="5"/>
      <c r="B83" s="15"/>
      <c r="C83" s="15"/>
      <c r="D83" s="15"/>
      <c r="G83" s="4"/>
    </row>
    <row r="84" spans="1:7" s="3" customFormat="1" x14ac:dyDescent="0.25">
      <c r="A84" s="5"/>
      <c r="B84" s="15"/>
      <c r="C84" s="15"/>
      <c r="D84" s="15"/>
      <c r="G84" s="4"/>
    </row>
    <row r="85" spans="1:7" s="3" customFormat="1" x14ac:dyDescent="0.25">
      <c r="A85" s="5"/>
      <c r="B85" s="15"/>
      <c r="C85" s="15"/>
      <c r="D85" s="15"/>
      <c r="G85" s="4"/>
    </row>
    <row r="86" spans="1:7" s="3" customFormat="1" x14ac:dyDescent="0.25">
      <c r="A86" s="5"/>
      <c r="B86" s="15"/>
      <c r="C86" s="15"/>
      <c r="D86" s="15"/>
      <c r="G86" s="4"/>
    </row>
    <row r="87" spans="1:7" s="3" customFormat="1" x14ac:dyDescent="0.25">
      <c r="A87" s="5"/>
      <c r="B87" s="15"/>
      <c r="C87" s="15"/>
      <c r="D87" s="15"/>
      <c r="G87" s="4"/>
    </row>
    <row r="88" spans="1:7" s="3" customFormat="1" x14ac:dyDescent="0.25">
      <c r="A88" s="5"/>
      <c r="B88" s="15"/>
      <c r="C88" s="15"/>
      <c r="D88" s="15"/>
      <c r="G88" s="4"/>
    </row>
    <row r="89" spans="1:7" s="3" customFormat="1" x14ac:dyDescent="0.25">
      <c r="A89" s="5"/>
      <c r="B89" s="15"/>
      <c r="C89" s="15"/>
      <c r="D89" s="15"/>
      <c r="G89" s="4"/>
    </row>
    <row r="90" spans="1:7" s="3" customFormat="1" x14ac:dyDescent="0.25">
      <c r="A90" s="5"/>
      <c r="B90" s="15"/>
      <c r="C90" s="15"/>
      <c r="D90" s="15"/>
      <c r="G90" s="4"/>
    </row>
    <row r="91" spans="1:7" s="3" customFormat="1" x14ac:dyDescent="0.25">
      <c r="A91" s="5"/>
      <c r="B91" s="15"/>
      <c r="C91" s="15"/>
      <c r="D91" s="15"/>
      <c r="G91" s="4"/>
    </row>
    <row r="92" spans="1:7" s="3" customFormat="1" x14ac:dyDescent="0.25">
      <c r="A92" s="5"/>
      <c r="B92" s="15"/>
      <c r="C92" s="15"/>
      <c r="D92" s="15"/>
      <c r="G92" s="4"/>
    </row>
    <row r="93" spans="1:7" s="3" customFormat="1" x14ac:dyDescent="0.25">
      <c r="A93" s="5"/>
      <c r="B93" s="15"/>
      <c r="C93" s="15"/>
      <c r="D93" s="15"/>
      <c r="G93" s="4"/>
    </row>
    <row r="94" spans="1:7" s="3" customFormat="1" x14ac:dyDescent="0.25">
      <c r="A94" s="5"/>
      <c r="B94" s="15"/>
      <c r="C94" s="15"/>
      <c r="D94" s="15"/>
      <c r="G94" s="4"/>
    </row>
    <row r="95" spans="1:7" s="3" customFormat="1" x14ac:dyDescent="0.25">
      <c r="A95" s="5"/>
      <c r="B95" s="15"/>
      <c r="C95" s="15"/>
      <c r="D95" s="15"/>
      <c r="G95" s="4"/>
    </row>
    <row r="96" spans="1:7" s="3" customFormat="1" x14ac:dyDescent="0.25">
      <c r="A96" s="5"/>
      <c r="B96" s="15"/>
      <c r="C96" s="15"/>
      <c r="D96" s="15"/>
      <c r="G96" s="4"/>
    </row>
    <row r="97" spans="1:7" s="3" customFormat="1" x14ac:dyDescent="0.25">
      <c r="A97" s="5"/>
      <c r="B97" s="15"/>
      <c r="C97" s="15"/>
      <c r="D97" s="15"/>
      <c r="G97" s="4"/>
    </row>
    <row r="98" spans="1:7" s="3" customFormat="1" x14ac:dyDescent="0.25">
      <c r="A98" s="5"/>
      <c r="B98" s="15"/>
      <c r="C98" s="15"/>
      <c r="D98" s="15"/>
      <c r="G98" s="4"/>
    </row>
    <row r="99" spans="1:7" s="3" customFormat="1" x14ac:dyDescent="0.25">
      <c r="A99" s="5"/>
      <c r="B99" s="15"/>
      <c r="C99" s="15"/>
      <c r="D99" s="15"/>
      <c r="G99" s="4"/>
    </row>
    <row r="100" spans="1:7" s="3" customFormat="1" x14ac:dyDescent="0.25">
      <c r="A100" s="5"/>
      <c r="B100" s="15"/>
      <c r="C100" s="15"/>
      <c r="D100" s="15"/>
      <c r="G100" s="4"/>
    </row>
    <row r="101" spans="1:7" s="3" customFormat="1" x14ac:dyDescent="0.25">
      <c r="A101" s="5"/>
      <c r="B101" s="15"/>
      <c r="C101" s="15"/>
      <c r="D101" s="15"/>
      <c r="G101" s="4"/>
    </row>
    <row r="102" spans="1:7" s="3" customFormat="1" x14ac:dyDescent="0.25">
      <c r="A102" s="5"/>
      <c r="B102" s="15"/>
      <c r="C102" s="15"/>
      <c r="D102" s="15"/>
      <c r="G102" s="4"/>
    </row>
    <row r="103" spans="1:7" s="3" customFormat="1" x14ac:dyDescent="0.25">
      <c r="A103" s="5"/>
      <c r="B103" s="15"/>
      <c r="C103" s="15"/>
      <c r="D103" s="15"/>
      <c r="G103" s="4"/>
    </row>
    <row r="104" spans="1:7" s="3" customFormat="1" x14ac:dyDescent="0.25">
      <c r="A104" s="5"/>
      <c r="B104" s="15"/>
      <c r="C104" s="15"/>
      <c r="D104" s="15"/>
      <c r="G104" s="4"/>
    </row>
    <row r="105" spans="1:7" s="3" customFormat="1" x14ac:dyDescent="0.25">
      <c r="A105" s="5"/>
      <c r="B105" s="15"/>
      <c r="C105" s="15"/>
      <c r="D105" s="15"/>
      <c r="G105" s="4"/>
    </row>
    <row r="106" spans="1:7" s="3" customFormat="1" x14ac:dyDescent="0.25">
      <c r="A106" s="5"/>
      <c r="B106" s="15"/>
      <c r="C106" s="15"/>
      <c r="D106" s="15"/>
      <c r="G106" s="4"/>
    </row>
    <row r="107" spans="1:7" s="3" customFormat="1" x14ac:dyDescent="0.25">
      <c r="A107" s="5"/>
      <c r="B107" s="15"/>
      <c r="C107" s="15"/>
      <c r="D107" s="15"/>
      <c r="G107" s="4"/>
    </row>
    <row r="108" spans="1:7" s="3" customFormat="1" x14ac:dyDescent="0.25">
      <c r="A108" s="5"/>
      <c r="B108" s="15"/>
      <c r="C108" s="15"/>
      <c r="D108" s="15"/>
      <c r="G108" s="4"/>
    </row>
    <row r="109" spans="1:7" s="3" customFormat="1" x14ac:dyDescent="0.25">
      <c r="A109" s="5"/>
      <c r="B109" s="15"/>
      <c r="C109" s="15"/>
      <c r="D109" s="15"/>
      <c r="G109" s="4"/>
    </row>
    <row r="110" spans="1:7" s="3" customFormat="1" x14ac:dyDescent="0.25">
      <c r="A110" s="5"/>
      <c r="B110" s="15"/>
      <c r="C110" s="15"/>
      <c r="D110" s="15"/>
      <c r="G110" s="4"/>
    </row>
    <row r="111" spans="1:7" s="3" customFormat="1" x14ac:dyDescent="0.25">
      <c r="A111" s="5"/>
      <c r="B111" s="15"/>
      <c r="C111" s="15"/>
      <c r="D111" s="15"/>
      <c r="G111" s="4"/>
    </row>
    <row r="112" spans="1:7" s="3" customFormat="1" x14ac:dyDescent="0.25">
      <c r="A112" s="5"/>
      <c r="B112" s="15"/>
      <c r="C112" s="15"/>
      <c r="D112" s="15"/>
      <c r="G112" s="4"/>
    </row>
    <row r="113" spans="1:7" s="3" customFormat="1" x14ac:dyDescent="0.25">
      <c r="A113" s="5"/>
      <c r="B113" s="15"/>
      <c r="C113" s="15"/>
      <c r="D113" s="15"/>
      <c r="G113" s="4"/>
    </row>
    <row r="114" spans="1:7" s="3" customFormat="1" x14ac:dyDescent="0.25">
      <c r="A114" s="5"/>
      <c r="B114" s="15"/>
      <c r="C114" s="15"/>
      <c r="D114" s="15"/>
      <c r="G114" s="4"/>
    </row>
    <row r="115" spans="1:7" s="3" customFormat="1" x14ac:dyDescent="0.25">
      <c r="A115" s="5"/>
      <c r="B115" s="15"/>
      <c r="C115" s="15"/>
      <c r="D115" s="15"/>
      <c r="G115" s="4"/>
    </row>
    <row r="116" spans="1:7" s="3" customFormat="1" x14ac:dyDescent="0.25">
      <c r="A116" s="5"/>
      <c r="B116" s="15"/>
      <c r="C116" s="15"/>
      <c r="D116" s="15"/>
      <c r="G116" s="4"/>
    </row>
    <row r="117" spans="1:7" s="3" customFormat="1" x14ac:dyDescent="0.25">
      <c r="A117" s="5"/>
      <c r="B117" s="15"/>
      <c r="C117" s="15"/>
      <c r="D117" s="15"/>
      <c r="G117" s="4"/>
    </row>
    <row r="118" spans="1:7" s="3" customFormat="1" x14ac:dyDescent="0.25">
      <c r="A118" s="5"/>
      <c r="B118" s="15"/>
      <c r="C118" s="15"/>
      <c r="D118" s="15"/>
      <c r="G118" s="4"/>
    </row>
    <row r="119" spans="1:7" s="3" customFormat="1" x14ac:dyDescent="0.25">
      <c r="A119" s="5"/>
      <c r="B119" s="15"/>
      <c r="C119" s="15"/>
      <c r="D119" s="15"/>
      <c r="G119" s="4"/>
    </row>
    <row r="120" spans="1:7" s="3" customFormat="1" x14ac:dyDescent="0.25">
      <c r="A120" s="5"/>
      <c r="B120" s="15"/>
      <c r="C120" s="15"/>
      <c r="D120" s="15"/>
      <c r="G120" s="4"/>
    </row>
    <row r="121" spans="1:7" s="3" customFormat="1" x14ac:dyDescent="0.25">
      <c r="A121" s="5"/>
      <c r="B121" s="15"/>
      <c r="C121" s="15"/>
      <c r="D121" s="15"/>
      <c r="G121" s="4"/>
    </row>
    <row r="122" spans="1:7" s="3" customFormat="1" x14ac:dyDescent="0.25">
      <c r="A122" s="5"/>
      <c r="B122" s="15"/>
      <c r="C122" s="15"/>
      <c r="D122" s="15"/>
      <c r="G122" s="4"/>
    </row>
    <row r="123" spans="1:7" s="3" customFormat="1" x14ac:dyDescent="0.25">
      <c r="A123" s="5"/>
      <c r="B123" s="15"/>
      <c r="C123" s="15"/>
      <c r="D123" s="15"/>
      <c r="G123" s="4"/>
    </row>
    <row r="124" spans="1:7" s="3" customFormat="1" x14ac:dyDescent="0.25">
      <c r="A124" s="5"/>
      <c r="B124" s="15"/>
      <c r="C124" s="15"/>
      <c r="D124" s="15"/>
      <c r="G124" s="4"/>
    </row>
    <row r="125" spans="1:7" s="3" customFormat="1" x14ac:dyDescent="0.25">
      <c r="A125" s="5"/>
      <c r="B125" s="15"/>
      <c r="C125" s="15"/>
      <c r="D125" s="15"/>
      <c r="G125" s="4"/>
    </row>
    <row r="126" spans="1:7" s="3" customFormat="1" x14ac:dyDescent="0.25">
      <c r="A126" s="5"/>
      <c r="B126" s="15"/>
      <c r="C126" s="15"/>
      <c r="D126" s="15"/>
      <c r="G126" s="4"/>
    </row>
    <row r="127" spans="1:7" s="3" customFormat="1" x14ac:dyDescent="0.25">
      <c r="A127" s="5"/>
      <c r="B127" s="15"/>
      <c r="C127" s="15"/>
      <c r="D127" s="15"/>
      <c r="G127" s="4"/>
    </row>
    <row r="128" spans="1:7" s="3" customFormat="1" x14ac:dyDescent="0.25">
      <c r="A128" s="5"/>
      <c r="B128" s="15"/>
      <c r="C128" s="15"/>
      <c r="D128" s="15"/>
      <c r="G128" s="4"/>
    </row>
    <row r="129" spans="1:7" s="3" customFormat="1" x14ac:dyDescent="0.25">
      <c r="A129" s="5"/>
      <c r="B129" s="15"/>
      <c r="C129" s="15"/>
      <c r="D129" s="15"/>
      <c r="G129" s="4"/>
    </row>
    <row r="130" spans="1:7" s="3" customFormat="1" x14ac:dyDescent="0.25">
      <c r="A130" s="5"/>
      <c r="B130" s="15"/>
      <c r="C130" s="15"/>
      <c r="D130" s="15"/>
      <c r="G130" s="4"/>
    </row>
    <row r="131" spans="1:7" s="3" customFormat="1" x14ac:dyDescent="0.25">
      <c r="A131" s="5"/>
      <c r="B131" s="15"/>
      <c r="C131" s="15"/>
      <c r="D131" s="15"/>
      <c r="G131" s="4"/>
    </row>
    <row r="132" spans="1:7" s="3" customFormat="1" x14ac:dyDescent="0.25">
      <c r="A132" s="5"/>
      <c r="B132" s="15"/>
      <c r="C132" s="15"/>
      <c r="D132" s="15"/>
      <c r="G132" s="4"/>
    </row>
    <row r="133" spans="1:7" s="3" customFormat="1" x14ac:dyDescent="0.25">
      <c r="A133" s="5"/>
      <c r="B133" s="15"/>
      <c r="C133" s="15"/>
      <c r="D133" s="15"/>
      <c r="G133" s="4"/>
    </row>
    <row r="134" spans="1:7" s="3" customFormat="1" x14ac:dyDescent="0.25">
      <c r="A134" s="5"/>
      <c r="B134" s="15"/>
      <c r="C134" s="15"/>
      <c r="D134" s="15"/>
      <c r="G134" s="4"/>
    </row>
    <row r="135" spans="1:7" s="3" customFormat="1" x14ac:dyDescent="0.25">
      <c r="A135" s="5"/>
      <c r="B135" s="15"/>
      <c r="C135" s="15"/>
      <c r="D135" s="15"/>
      <c r="G135" s="4"/>
    </row>
    <row r="136" spans="1:7" s="3" customFormat="1" x14ac:dyDescent="0.25">
      <c r="A136" s="5"/>
      <c r="B136" s="15"/>
      <c r="C136" s="15"/>
      <c r="D136" s="15"/>
      <c r="G136" s="4"/>
    </row>
    <row r="137" spans="1:7" s="3" customFormat="1" x14ac:dyDescent="0.25">
      <c r="A137" s="5"/>
      <c r="B137" s="15"/>
      <c r="C137" s="15"/>
      <c r="D137" s="15"/>
      <c r="G137" s="4"/>
    </row>
    <row r="138" spans="1:7" s="3" customFormat="1" x14ac:dyDescent="0.25">
      <c r="A138" s="5"/>
      <c r="B138" s="15"/>
      <c r="C138" s="15"/>
      <c r="D138" s="15"/>
      <c r="G138" s="4"/>
    </row>
    <row r="139" spans="1:7" s="3" customFormat="1" x14ac:dyDescent="0.25">
      <c r="A139" s="5"/>
      <c r="B139" s="15"/>
      <c r="C139" s="15"/>
      <c r="D139" s="15"/>
      <c r="G139" s="4"/>
    </row>
    <row r="140" spans="1:7" s="3" customFormat="1" x14ac:dyDescent="0.25">
      <c r="A140" s="5"/>
      <c r="B140" s="15"/>
      <c r="C140" s="15"/>
      <c r="D140" s="15"/>
      <c r="G140" s="4"/>
    </row>
    <row r="141" spans="1:7" s="3" customFormat="1" x14ac:dyDescent="0.25">
      <c r="A141" s="5"/>
      <c r="B141" s="15"/>
      <c r="C141" s="15"/>
      <c r="D141" s="15"/>
      <c r="G141" s="4"/>
    </row>
    <row r="142" spans="1:7" s="3" customFormat="1" x14ac:dyDescent="0.25">
      <c r="A142" s="5"/>
      <c r="B142" s="15"/>
      <c r="C142" s="15"/>
      <c r="D142" s="15"/>
      <c r="G142" s="4"/>
    </row>
    <row r="143" spans="1:7" s="3" customFormat="1" x14ac:dyDescent="0.25">
      <c r="A143" s="5"/>
      <c r="B143" s="15"/>
      <c r="C143" s="15"/>
      <c r="D143" s="15"/>
      <c r="G143" s="4"/>
    </row>
    <row r="144" spans="1:7" s="3" customFormat="1" x14ac:dyDescent="0.25">
      <c r="A144" s="5"/>
      <c r="B144" s="15"/>
      <c r="C144" s="15"/>
      <c r="D144" s="15"/>
      <c r="G144" s="4"/>
    </row>
    <row r="145" spans="1:7" s="3" customFormat="1" x14ac:dyDescent="0.25">
      <c r="A145" s="5"/>
      <c r="B145" s="15"/>
      <c r="C145" s="15"/>
      <c r="D145" s="15"/>
      <c r="G145" s="4"/>
    </row>
    <row r="146" spans="1:7" s="3" customFormat="1" x14ac:dyDescent="0.25">
      <c r="A146" s="5"/>
      <c r="B146" s="15"/>
      <c r="C146" s="15"/>
      <c r="D146" s="15"/>
      <c r="G146" s="4"/>
    </row>
    <row r="147" spans="1:7" s="3" customFormat="1" x14ac:dyDescent="0.25">
      <c r="A147" s="5"/>
      <c r="B147" s="15"/>
      <c r="C147" s="15"/>
      <c r="D147" s="15"/>
      <c r="G147" s="4"/>
    </row>
    <row r="148" spans="1:7" s="3" customFormat="1" x14ac:dyDescent="0.25">
      <c r="A148" s="5"/>
      <c r="B148" s="15"/>
      <c r="C148" s="15"/>
      <c r="D148" s="15"/>
      <c r="G148" s="4"/>
    </row>
    <row r="149" spans="1:7" s="3" customFormat="1" x14ac:dyDescent="0.25">
      <c r="A149" s="5"/>
      <c r="B149" s="15"/>
      <c r="C149" s="15"/>
      <c r="D149" s="15"/>
      <c r="G149" s="4"/>
    </row>
    <row r="150" spans="1:7" s="3" customFormat="1" x14ac:dyDescent="0.25">
      <c r="A150" s="5"/>
      <c r="B150" s="15"/>
      <c r="C150" s="15"/>
      <c r="D150" s="15"/>
      <c r="G150" s="4"/>
    </row>
    <row r="151" spans="1:7" s="3" customFormat="1" x14ac:dyDescent="0.25">
      <c r="A151" s="5"/>
      <c r="B151" s="15"/>
      <c r="C151" s="15"/>
      <c r="D151" s="15"/>
      <c r="G151" s="4"/>
    </row>
    <row r="152" spans="1:7" s="3" customFormat="1" x14ac:dyDescent="0.25">
      <c r="A152" s="5"/>
      <c r="B152" s="15"/>
      <c r="C152" s="15"/>
      <c r="D152" s="15"/>
      <c r="G152" s="4"/>
    </row>
    <row r="153" spans="1:7" s="3" customFormat="1" x14ac:dyDescent="0.25">
      <c r="A153" s="5"/>
      <c r="B153" s="15"/>
      <c r="C153" s="15"/>
      <c r="D153" s="15"/>
      <c r="G153" s="4"/>
    </row>
    <row r="154" spans="1:7" s="3" customFormat="1" x14ac:dyDescent="0.25">
      <c r="A154" s="5"/>
      <c r="B154" s="15"/>
      <c r="C154" s="15"/>
      <c r="D154" s="15"/>
      <c r="G154" s="4"/>
    </row>
    <row r="155" spans="1:7" s="3" customFormat="1" x14ac:dyDescent="0.25">
      <c r="A155" s="5"/>
      <c r="B155" s="15"/>
      <c r="C155" s="15"/>
      <c r="D155" s="15"/>
      <c r="G155" s="4"/>
    </row>
    <row r="156" spans="1:7" s="3" customFormat="1" x14ac:dyDescent="0.25">
      <c r="A156" s="5"/>
      <c r="B156" s="15"/>
      <c r="C156" s="15"/>
      <c r="D156" s="15"/>
      <c r="G156" s="4"/>
    </row>
    <row r="157" spans="1:7" s="3" customFormat="1" x14ac:dyDescent="0.25">
      <c r="A157" s="5"/>
      <c r="B157" s="15"/>
      <c r="C157" s="15"/>
      <c r="D157" s="15"/>
      <c r="G157" s="4"/>
    </row>
    <row r="158" spans="1:7" s="3" customFormat="1" x14ac:dyDescent="0.25">
      <c r="A158" s="5"/>
      <c r="B158" s="15"/>
      <c r="C158" s="15"/>
      <c r="D158" s="15"/>
      <c r="G158" s="4"/>
    </row>
    <row r="159" spans="1:7" s="3" customFormat="1" x14ac:dyDescent="0.25">
      <c r="A159" s="5"/>
      <c r="B159" s="15"/>
      <c r="C159" s="15"/>
      <c r="D159" s="15"/>
      <c r="G159" s="4"/>
    </row>
    <row r="160" spans="1:7" s="3" customFormat="1" x14ac:dyDescent="0.25">
      <c r="A160" s="5"/>
      <c r="B160" s="15"/>
      <c r="C160" s="15"/>
      <c r="D160" s="15"/>
      <c r="G160" s="4"/>
    </row>
    <row r="161" spans="1:7" s="3" customFormat="1" x14ac:dyDescent="0.25">
      <c r="A161" s="5"/>
      <c r="B161" s="15"/>
      <c r="C161" s="15"/>
      <c r="D161" s="15"/>
      <c r="G161" s="4"/>
    </row>
    <row r="162" spans="1:7" s="3" customFormat="1" x14ac:dyDescent="0.25">
      <c r="A162" s="5"/>
      <c r="B162" s="15"/>
      <c r="C162" s="15"/>
      <c r="D162" s="15"/>
      <c r="G162" s="4"/>
    </row>
    <row r="163" spans="1:7" s="3" customFormat="1" x14ac:dyDescent="0.25">
      <c r="A163" s="5"/>
      <c r="B163" s="15"/>
      <c r="C163" s="15"/>
      <c r="D163" s="15"/>
      <c r="G163" s="4"/>
    </row>
    <row r="164" spans="1:7" s="3" customFormat="1" x14ac:dyDescent="0.25">
      <c r="A164" s="5"/>
      <c r="B164" s="15"/>
      <c r="C164" s="15"/>
      <c r="D164" s="15"/>
      <c r="G164" s="4"/>
    </row>
  </sheetData>
  <mergeCells count="4">
    <mergeCell ref="A5:F5"/>
    <mergeCell ref="D2:F2"/>
    <mergeCell ref="C3:F3"/>
    <mergeCell ref="D4:F4"/>
  </mergeCells>
  <phoneticPr fontId="1" type="noConversion"/>
  <pageMargins left="0.78740157480314965" right="0.15748031496062992" top="0.31496062992125984" bottom="0.35433070866141736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sovet</dc:creator>
  <cp:lastModifiedBy>Ермакова Марина</cp:lastModifiedBy>
  <cp:lastPrinted>2023-05-12T06:00:42Z</cp:lastPrinted>
  <dcterms:created xsi:type="dcterms:W3CDTF">2011-10-18T16:16:47Z</dcterms:created>
  <dcterms:modified xsi:type="dcterms:W3CDTF">2024-04-21T15:22:56Z</dcterms:modified>
</cp:coreProperties>
</file>